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ЗАДАНИЕ 2" sheetId="4" r:id="rId1"/>
  </sheets>
  <calcPr calcId="124519"/>
</workbook>
</file>

<file path=xl/calcChain.xml><?xml version="1.0" encoding="utf-8"?>
<calcChain xmlns="http://schemas.openxmlformats.org/spreadsheetml/2006/main">
  <c r="B75" i="4"/>
  <c r="B74"/>
  <c r="B72"/>
  <c r="B71"/>
  <c r="B69"/>
  <c r="B68"/>
  <c r="B66"/>
  <c r="B65"/>
  <c r="B62"/>
  <c r="B63"/>
  <c r="B57"/>
  <c r="B56"/>
  <c r="B53"/>
  <c r="B52"/>
  <c r="G34"/>
  <c r="G37"/>
  <c r="G38" s="1"/>
  <c r="G33"/>
  <c r="G35" s="1"/>
  <c r="F37" l="1"/>
  <c r="E37"/>
  <c r="E38" s="1"/>
  <c r="D37"/>
  <c r="C37"/>
  <c r="F34"/>
  <c r="E34"/>
  <c r="D34"/>
  <c r="C34"/>
  <c r="F33"/>
  <c r="E33"/>
  <c r="E35" s="1"/>
  <c r="D33"/>
  <c r="C33"/>
  <c r="B32"/>
  <c r="B36" s="1"/>
  <c r="G22"/>
  <c r="F22"/>
  <c r="E22"/>
  <c r="D22"/>
  <c r="C22"/>
  <c r="G19"/>
  <c r="F19"/>
  <c r="E19"/>
  <c r="D19"/>
  <c r="C19"/>
  <c r="G18"/>
  <c r="F18"/>
  <c r="E18"/>
  <c r="D18"/>
  <c r="C18"/>
  <c r="B17"/>
  <c r="O5"/>
  <c r="K5"/>
  <c r="O4"/>
  <c r="K4"/>
  <c r="D23" l="1"/>
  <c r="G23"/>
  <c r="C20"/>
  <c r="E20"/>
  <c r="C23"/>
  <c r="F35"/>
  <c r="D38"/>
  <c r="F20"/>
  <c r="D20"/>
  <c r="C38"/>
  <c r="I38" s="1"/>
  <c r="F38"/>
  <c r="B39"/>
  <c r="G20"/>
  <c r="B21"/>
  <c r="C21" s="1"/>
  <c r="D21" s="1"/>
  <c r="D35"/>
  <c r="F23"/>
  <c r="C35"/>
  <c r="E23"/>
  <c r="B24"/>
  <c r="C36" l="1"/>
  <c r="D36" s="1"/>
  <c r="I35"/>
  <c r="A41" s="1"/>
  <c r="I20"/>
  <c r="C24"/>
  <c r="D24" s="1"/>
  <c r="E24" s="1"/>
  <c r="F24" s="1"/>
  <c r="G24" s="1"/>
  <c r="C39"/>
  <c r="D39" s="1"/>
  <c r="E39" s="1"/>
  <c r="F39" s="1"/>
  <c r="G39" s="1"/>
  <c r="I23"/>
  <c r="B28" s="1"/>
  <c r="E21"/>
  <c r="F21" s="1"/>
  <c r="G21" s="1"/>
  <c r="A26"/>
  <c r="E36" l="1"/>
  <c r="F36" s="1"/>
  <c r="G36" s="1"/>
  <c r="B43"/>
</calcChain>
</file>

<file path=xl/sharedStrings.xml><?xml version="1.0" encoding="utf-8"?>
<sst xmlns="http://schemas.openxmlformats.org/spreadsheetml/2006/main" count="75" uniqueCount="46">
  <si>
    <t>Проект А</t>
  </si>
  <si>
    <t>Временной интервал</t>
  </si>
  <si>
    <t>Инвестиционные затраты, тыс. руб.</t>
  </si>
  <si>
    <t>Текущий доход от проекта, тыс. руб.</t>
  </si>
  <si>
    <t>Проект Б</t>
  </si>
  <si>
    <t>РЕШЕНИЕ</t>
  </si>
  <si>
    <t>Max дисконтированный текущий доход, тыс. руб.</t>
  </si>
  <si>
    <t>Max кумулятивный дисконтированный денежный поток, тыс. руб.</t>
  </si>
  <si>
    <t>Min дисконтированный текущий доход, тыс. руб.</t>
  </si>
  <si>
    <t>Min кумулятивный дисконтированный денежный поток, тыс. руб.</t>
  </si>
  <si>
    <t xml:space="preserve">∑ = </t>
  </si>
  <si>
    <t>Emin</t>
  </si>
  <si>
    <t>Emax</t>
  </si>
  <si>
    <t xml:space="preserve">ВНДа = </t>
  </si>
  <si>
    <t>Maxкумулятивный дисконтированный денежный поток, тыс. руб.</t>
  </si>
  <si>
    <t>Minдисконтированный текущий доход, тыс. руб.</t>
  </si>
  <si>
    <t>Minкумулятивный дисконтированный денежный поток, тыс. руб.</t>
  </si>
  <si>
    <t>A</t>
  </si>
  <si>
    <t>B</t>
  </si>
  <si>
    <t>Внутренняя норма доходности выше у проекта А, значит из этого проекта можно извлечь большую максимально возможную прибыль чем из проекта Б</t>
  </si>
  <si>
    <t>Срок окупаемости c учетом фактора времени</t>
  </si>
  <si>
    <r>
      <t>Т</t>
    </r>
    <r>
      <rPr>
        <vertAlign val="subscript"/>
        <sz val="14"/>
        <color theme="1"/>
        <rFont val="Times New Roman"/>
        <family val="1"/>
      </rPr>
      <t>окА</t>
    </r>
    <r>
      <rPr>
        <sz val="14"/>
        <color theme="1"/>
        <rFont val="Times New Roman"/>
        <family val="1"/>
      </rPr>
      <t xml:space="preserve"> =</t>
    </r>
  </si>
  <si>
    <r>
      <t>Т</t>
    </r>
    <r>
      <rPr>
        <vertAlign val="subscript"/>
        <sz val="14"/>
        <color theme="1"/>
        <rFont val="Times New Roman"/>
        <family val="1"/>
      </rPr>
      <t xml:space="preserve">окБ </t>
    </r>
    <r>
      <rPr>
        <sz val="14"/>
        <color theme="1"/>
        <rFont val="Times New Roman"/>
        <family val="1"/>
      </rPr>
      <t>=</t>
    </r>
  </si>
  <si>
    <t>Срок окупаемости без учета фактора времени</t>
  </si>
  <si>
    <t>года</t>
  </si>
  <si>
    <t>Предпочтение следует отдать проекту с более коротким сроком окупаемости.</t>
  </si>
  <si>
    <t>Определение ЧДД</t>
  </si>
  <si>
    <t>ЧД А</t>
  </si>
  <si>
    <t>ЧД Б</t>
  </si>
  <si>
    <t>ЧДД а макс</t>
  </si>
  <si>
    <t>ЧДД б макс</t>
  </si>
  <si>
    <t>т.р.</t>
  </si>
  <si>
    <t>ЧДД а мин</t>
  </si>
  <si>
    <t>ЧДД б мин</t>
  </si>
  <si>
    <t>ИД А макс</t>
  </si>
  <si>
    <t>ИД б макс</t>
  </si>
  <si>
    <t>ИД а мин</t>
  </si>
  <si>
    <t>ИД б мин</t>
  </si>
  <si>
    <t>Проект А по всем параметрам имеет преимущество перед проектом Б. Следует выбрать его.</t>
  </si>
  <si>
    <t>ЗАДАНИЕ 2</t>
  </si>
  <si>
    <t>предпочтение б</t>
  </si>
  <si>
    <t>предпочтение Б</t>
  </si>
  <si>
    <t>Коэффициент дисконтирования, max (Е=11%)</t>
  </si>
  <si>
    <t>Коэффициент дисконтирования, min (Е=16%)</t>
  </si>
  <si>
    <t>Коэффициент дисконтирования max (Е=11%)</t>
  </si>
  <si>
    <t>Задача. Рассмотрите влияние распределения доходов во времени на известные вам показатели эффективности проекта (с учетом и без учета фактора времени). Для проектов Х и У ставку дисконта принять равной 11% и 16% для расчета Ток, ЧДД, ИД. Для расчета ВНД ставки выбираются самостоятельно. Сделайте выводы.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</si>
</sst>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2"/>
      <color theme="1"/>
      <name val="Times New Roman"/>
      <family val="1"/>
    </font>
    <font>
      <u/>
      <sz val="14"/>
      <color theme="1"/>
      <name val="Times New Roman"/>
      <family val="1"/>
    </font>
    <font>
      <vertAlign val="subscript"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7" fillId="0" borderId="0" xfId="0" applyFont="1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justify"/>
    </xf>
    <xf numFmtId="0" fontId="4" fillId="0" borderId="5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 wrapText="1"/>
    </xf>
    <xf numFmtId="0" fontId="1" fillId="4" borderId="13" xfId="0" applyFont="1" applyFill="1" applyBorder="1" applyAlignment="1">
      <alignment horizontal="right" vertical="top" wrapText="1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top" wrapText="1"/>
    </xf>
    <xf numFmtId="1" fontId="4" fillId="0" borderId="4" xfId="0" applyNumberFormat="1" applyFont="1" applyBorder="1" applyAlignment="1">
      <alignment horizontal="center" vertical="top" wrapText="1"/>
    </xf>
    <xf numFmtId="1" fontId="1" fillId="4" borderId="6" xfId="0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center" vertical="top" wrapText="1"/>
    </xf>
    <xf numFmtId="1" fontId="4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wrapText="1"/>
    </xf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4" fillId="4" borderId="22" xfId="0" applyFont="1" applyFill="1" applyBorder="1" applyAlignment="1">
      <alignment horizontal="right" vertical="top" wrapText="1"/>
    </xf>
    <xf numFmtId="165" fontId="0" fillId="4" borderId="8" xfId="0" applyNumberFormat="1" applyFill="1" applyBorder="1"/>
    <xf numFmtId="165" fontId="0" fillId="4" borderId="8" xfId="0" applyNumberFormat="1" applyFill="1" applyBorder="1" applyAlignment="1">
      <alignment horizontal="left"/>
    </xf>
    <xf numFmtId="0" fontId="6" fillId="3" borderId="9" xfId="0" applyFont="1" applyFill="1" applyBorder="1" applyAlignment="1">
      <alignment horizontal="justify" vertical="top" wrapText="1"/>
    </xf>
    <xf numFmtId="0" fontId="2" fillId="3" borderId="14" xfId="0" applyFont="1" applyFill="1" applyBorder="1"/>
    <xf numFmtId="0" fontId="0" fillId="0" borderId="23" xfId="0" applyBorder="1"/>
    <xf numFmtId="165" fontId="0" fillId="3" borderId="14" xfId="0" applyNumberFormat="1" applyFill="1" applyBorder="1"/>
    <xf numFmtId="0" fontId="3" fillId="4" borderId="0" xfId="0" applyFont="1" applyFill="1" applyAlignment="1">
      <alignment horizontal="justify"/>
    </xf>
    <xf numFmtId="0" fontId="0" fillId="4" borderId="14" xfId="0" applyFill="1" applyBorder="1" applyAlignment="1">
      <alignment horizontal="right"/>
    </xf>
    <xf numFmtId="0" fontId="0" fillId="4" borderId="14" xfId="0" applyFill="1" applyBorder="1"/>
    <xf numFmtId="164" fontId="0" fillId="4" borderId="14" xfId="0" applyNumberFormat="1" applyFill="1" applyBorder="1"/>
    <xf numFmtId="2" fontId="0" fillId="4" borderId="14" xfId="0" applyNumberFormat="1" applyFill="1" applyBorder="1"/>
    <xf numFmtId="1" fontId="0" fillId="4" borderId="14" xfId="0" applyNumberFormat="1" applyFill="1" applyBorder="1"/>
    <xf numFmtId="0" fontId="1" fillId="0" borderId="9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0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0" fillId="4" borderId="0" xfId="0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left"/>
    </xf>
    <xf numFmtId="0" fontId="0" fillId="4" borderId="0" xfId="0" applyFill="1" applyBorder="1" applyAlignment="1">
      <alignment horizontal="left" vertical="top" wrapText="1"/>
    </xf>
    <xf numFmtId="165" fontId="0" fillId="3" borderId="14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1"/>
  <sheetViews>
    <sheetView tabSelected="1" zoomScale="70" zoomScaleNormal="70" workbookViewId="0">
      <selection activeCell="A2" sqref="A2:K2"/>
    </sheetView>
  </sheetViews>
  <sheetFormatPr defaultRowHeight="15" outlineLevelRow="1"/>
  <cols>
    <col min="1" max="1" width="25.85546875" customWidth="1"/>
    <col min="2" max="2" width="12.5703125" customWidth="1"/>
    <col min="3" max="3" width="9" customWidth="1"/>
    <col min="4" max="4" width="9.140625" customWidth="1"/>
  </cols>
  <sheetData>
    <row r="1" spans="1:15">
      <c r="A1" s="1" t="s">
        <v>39</v>
      </c>
    </row>
    <row r="2" spans="1:15" ht="40.5" customHeight="1">
      <c r="A2" s="46" t="s">
        <v>45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5" ht="15.75" thickBot="1">
      <c r="I3" t="s">
        <v>17</v>
      </c>
      <c r="M3" t="s">
        <v>18</v>
      </c>
    </row>
    <row r="4" spans="1:15" ht="16.5" thickBot="1">
      <c r="A4" s="2" t="s">
        <v>0</v>
      </c>
      <c r="I4" s="13" t="s">
        <v>12</v>
      </c>
      <c r="J4" s="12">
        <v>0.11</v>
      </c>
      <c r="K4">
        <f>J4*100</f>
        <v>11</v>
      </c>
      <c r="M4" s="13" t="s">
        <v>12</v>
      </c>
      <c r="N4" s="12">
        <v>0.11</v>
      </c>
      <c r="O4">
        <f>N4*100</f>
        <v>11</v>
      </c>
    </row>
    <row r="5" spans="1:15" ht="16.5" thickBot="1">
      <c r="A5" s="3" t="s">
        <v>1</v>
      </c>
      <c r="B5" s="4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I5" s="13" t="s">
        <v>11</v>
      </c>
      <c r="J5" s="14">
        <v>0.16</v>
      </c>
      <c r="K5">
        <f>J5*100</f>
        <v>16</v>
      </c>
      <c r="M5" s="13" t="s">
        <v>11</v>
      </c>
      <c r="N5" s="14">
        <v>0.16</v>
      </c>
      <c r="O5">
        <f>N5*100</f>
        <v>16</v>
      </c>
    </row>
    <row r="6" spans="1:15" ht="32.25" thickBot="1">
      <c r="A6" s="5" t="s">
        <v>2</v>
      </c>
      <c r="B6" s="6">
        <v>1200</v>
      </c>
      <c r="C6" s="6"/>
      <c r="D6" s="6"/>
      <c r="E6" s="6"/>
      <c r="F6" s="6"/>
      <c r="G6" s="6"/>
    </row>
    <row r="7" spans="1:15" ht="32.25" thickBot="1">
      <c r="A7" s="5" t="s">
        <v>3</v>
      </c>
      <c r="B7" s="6"/>
      <c r="C7" s="6">
        <v>600</v>
      </c>
      <c r="D7" s="6">
        <v>700</v>
      </c>
      <c r="E7" s="6">
        <v>800</v>
      </c>
      <c r="F7" s="6">
        <v>900</v>
      </c>
      <c r="G7" s="6">
        <v>1000</v>
      </c>
    </row>
    <row r="9" spans="1:15" ht="16.5" thickBot="1">
      <c r="A9" s="2" t="s">
        <v>4</v>
      </c>
    </row>
    <row r="10" spans="1:15" ht="16.5" thickBot="1">
      <c r="A10" s="3" t="s">
        <v>1</v>
      </c>
      <c r="B10" s="4">
        <v>0</v>
      </c>
      <c r="C10" s="4">
        <v>1</v>
      </c>
      <c r="D10" s="4">
        <v>2</v>
      </c>
      <c r="E10" s="4">
        <v>3</v>
      </c>
      <c r="F10" s="4">
        <v>4</v>
      </c>
      <c r="G10" s="4">
        <v>5</v>
      </c>
    </row>
    <row r="11" spans="1:15" ht="32.25" thickBot="1">
      <c r="A11" s="5" t="s">
        <v>2</v>
      </c>
      <c r="B11" s="6">
        <v>1200</v>
      </c>
      <c r="C11" s="6"/>
      <c r="D11" s="6"/>
      <c r="E11" s="6"/>
      <c r="F11" s="6"/>
      <c r="G11" s="6"/>
    </row>
    <row r="12" spans="1:15" ht="32.25" thickBot="1">
      <c r="A12" s="5" t="s">
        <v>3</v>
      </c>
      <c r="B12" s="6"/>
      <c r="C12" s="6">
        <v>1000</v>
      </c>
      <c r="D12" s="6">
        <v>900</v>
      </c>
      <c r="E12" s="6">
        <v>800</v>
      </c>
      <c r="F12" s="6">
        <v>700</v>
      </c>
      <c r="G12" s="6">
        <v>600</v>
      </c>
    </row>
    <row r="14" spans="1:15" ht="18.75">
      <c r="A14" s="7" t="s">
        <v>5</v>
      </c>
    </row>
    <row r="15" spans="1:15" ht="19.5" thickBot="1">
      <c r="A15" s="8" t="s">
        <v>0</v>
      </c>
    </row>
    <row r="16" spans="1:15" ht="16.5" outlineLevel="1" thickBot="1">
      <c r="A16" s="3" t="s">
        <v>1</v>
      </c>
      <c r="B16" s="4">
        <v>0</v>
      </c>
      <c r="C16" s="4">
        <v>1</v>
      </c>
      <c r="D16" s="4">
        <v>2</v>
      </c>
      <c r="E16" s="4">
        <v>3</v>
      </c>
      <c r="F16" s="4">
        <v>4</v>
      </c>
      <c r="G16" s="4">
        <v>5</v>
      </c>
      <c r="H16" s="39"/>
      <c r="I16" s="40"/>
    </row>
    <row r="17" spans="1:9" ht="32.25" outlineLevel="1" thickBot="1">
      <c r="A17" s="5" t="s">
        <v>2</v>
      </c>
      <c r="B17" s="6">
        <f>B6</f>
        <v>1200</v>
      </c>
      <c r="C17" s="6"/>
      <c r="D17" s="6"/>
      <c r="E17" s="6"/>
      <c r="F17" s="6"/>
      <c r="G17" s="6"/>
      <c r="H17" s="39"/>
      <c r="I17" s="40"/>
    </row>
    <row r="18" spans="1:9" ht="32.25" outlineLevel="1" thickBot="1">
      <c r="A18" s="5" t="s">
        <v>3</v>
      </c>
      <c r="B18" s="6"/>
      <c r="C18" s="6">
        <f>C7</f>
        <v>600</v>
      </c>
      <c r="D18" s="9">
        <f>D7</f>
        <v>700</v>
      </c>
      <c r="E18" s="6">
        <f>E7</f>
        <v>800</v>
      </c>
      <c r="F18" s="6">
        <f>F7</f>
        <v>900</v>
      </c>
      <c r="G18" s="6">
        <f>G7</f>
        <v>1000</v>
      </c>
      <c r="H18" s="39"/>
      <c r="I18" s="40"/>
    </row>
    <row r="19" spans="1:9" ht="48" outlineLevel="1" thickBot="1">
      <c r="A19" s="10" t="s">
        <v>42</v>
      </c>
      <c r="B19" s="6"/>
      <c r="C19" s="15">
        <f t="shared" ref="C19:F19" si="0">1/((1+$J$4)^C$16)</f>
        <v>0.9009009009009008</v>
      </c>
      <c r="D19" s="15">
        <f t="shared" si="0"/>
        <v>0.8116224332440547</v>
      </c>
      <c r="E19" s="15">
        <f t="shared" si="0"/>
        <v>0.73119138130095018</v>
      </c>
      <c r="F19" s="15">
        <f t="shared" si="0"/>
        <v>0.65873097414500015</v>
      </c>
      <c r="G19" s="15">
        <f>1/((1+$J$4)^G$16)</f>
        <v>0.5934513280585586</v>
      </c>
      <c r="H19" s="39"/>
      <c r="I19" s="40"/>
    </row>
    <row r="20" spans="1:9" ht="32.25" outlineLevel="1" thickBot="1">
      <c r="A20" s="10" t="s">
        <v>6</v>
      </c>
      <c r="B20" s="6">
        <v>0</v>
      </c>
      <c r="C20" s="16">
        <f>C18*C19</f>
        <v>540.54054054054052</v>
      </c>
      <c r="D20" s="16">
        <f t="shared" ref="D20:G20" si="1">D18*D19</f>
        <v>568.13570327083823</v>
      </c>
      <c r="E20" s="16">
        <f t="shared" si="1"/>
        <v>584.95310504076019</v>
      </c>
      <c r="F20" s="16">
        <f>F18*F19</f>
        <v>592.85787673050015</v>
      </c>
      <c r="G20" s="16">
        <f t="shared" si="1"/>
        <v>593.4513280585586</v>
      </c>
      <c r="H20" s="11" t="s">
        <v>10</v>
      </c>
      <c r="I20" s="17">
        <f>SUM(B20:G20)</f>
        <v>2879.9385536411974</v>
      </c>
    </row>
    <row r="21" spans="1:9" ht="63.75" outlineLevel="1" thickBot="1">
      <c r="A21" s="10" t="s">
        <v>7</v>
      </c>
      <c r="B21" s="6">
        <f>-B17+B18</f>
        <v>-1200</v>
      </c>
      <c r="C21" s="16">
        <f>B21+C20</f>
        <v>-659.45945945945948</v>
      </c>
      <c r="D21" s="16">
        <f t="shared" ref="D21:G21" si="2">C21+D20</f>
        <v>-91.323756188621246</v>
      </c>
      <c r="E21" s="16">
        <f t="shared" si="2"/>
        <v>493.62934885213895</v>
      </c>
      <c r="F21" s="16">
        <f t="shared" si="2"/>
        <v>1086.487225582639</v>
      </c>
      <c r="G21" s="16">
        <f t="shared" si="2"/>
        <v>1679.9385536411976</v>
      </c>
      <c r="H21" s="39"/>
      <c r="I21" s="40"/>
    </row>
    <row r="22" spans="1:9" ht="48" outlineLevel="1" thickBot="1">
      <c r="A22" s="10" t="s">
        <v>43</v>
      </c>
      <c r="B22" s="6"/>
      <c r="C22" s="15">
        <f>1/((1+$J$5)^C$16)</f>
        <v>0.86206896551724144</v>
      </c>
      <c r="D22" s="15">
        <f t="shared" ref="D22:G22" si="3">1/((1+$J$5)^D$16)</f>
        <v>0.74316290130796681</v>
      </c>
      <c r="E22" s="15">
        <f t="shared" si="3"/>
        <v>0.64065767354135073</v>
      </c>
      <c r="F22" s="15">
        <f t="shared" si="3"/>
        <v>0.5522910978804747</v>
      </c>
      <c r="G22" s="15">
        <f t="shared" si="3"/>
        <v>0.47611301541420237</v>
      </c>
      <c r="H22" s="41"/>
      <c r="I22" s="42"/>
    </row>
    <row r="23" spans="1:9" ht="32.25" outlineLevel="1" thickBot="1">
      <c r="A23" s="10" t="s">
        <v>8</v>
      </c>
      <c r="B23" s="6">
        <v>0</v>
      </c>
      <c r="C23" s="16">
        <f>C18*C22</f>
        <v>517.24137931034488</v>
      </c>
      <c r="D23" s="16">
        <f t="shared" ref="D23:G23" si="4">D18*D22</f>
        <v>520.21403091557681</v>
      </c>
      <c r="E23" s="16">
        <f t="shared" si="4"/>
        <v>512.52613883308061</v>
      </c>
      <c r="F23" s="16">
        <f t="shared" si="4"/>
        <v>497.06198809242721</v>
      </c>
      <c r="G23" s="16">
        <f t="shared" si="4"/>
        <v>476.11301541420238</v>
      </c>
      <c r="H23" s="11" t="s">
        <v>10</v>
      </c>
      <c r="I23" s="17">
        <f>SUM(B23:G23)</f>
        <v>2523.156552565632</v>
      </c>
    </row>
    <row r="24" spans="1:9" ht="63.75" outlineLevel="1" thickBot="1">
      <c r="A24" s="10" t="s">
        <v>9</v>
      </c>
      <c r="B24" s="6">
        <f>-B17</f>
        <v>-1200</v>
      </c>
      <c r="C24" s="16">
        <f>B24+C23</f>
        <v>-682.75862068965512</v>
      </c>
      <c r="D24" s="16">
        <f t="shared" ref="D24:G24" si="5">C24+D23</f>
        <v>-162.5445897740783</v>
      </c>
      <c r="E24" s="16">
        <f t="shared" si="5"/>
        <v>349.9815490590023</v>
      </c>
      <c r="F24" s="16">
        <f t="shared" si="5"/>
        <v>847.04353715142952</v>
      </c>
      <c r="G24" s="16">
        <f t="shared" si="5"/>
        <v>1323.156552565632</v>
      </c>
      <c r="H24" s="43"/>
      <c r="I24" s="44"/>
    </row>
    <row r="25" spans="1:9" ht="16.5" thickBot="1">
      <c r="A25" s="18"/>
      <c r="B25" s="19"/>
      <c r="C25" s="20"/>
      <c r="D25" s="20"/>
      <c r="E25" s="20"/>
      <c r="F25" s="20"/>
      <c r="G25" s="20"/>
      <c r="H25" s="21"/>
      <c r="I25" s="21"/>
    </row>
    <row r="26" spans="1:9">
      <c r="A26" s="22" t="str">
        <f>"("&amp;ROUND(I20,0)&amp;"-"&amp;ROUND(B17,0)&amp;")/("&amp;ROUND(I20,0)&amp;"-"&amp;ROUND(I23,0)&amp;")=("&amp;$K$4&amp;"-("&amp;$K$4&amp;"+X)/("&amp;"("&amp;$K$4&amp;"-"&amp;$K$5&amp;")"</f>
        <v>(2880-1200)/(2880-2523)=(11-(11+X)/((11-16)</v>
      </c>
      <c r="B26" s="23"/>
    </row>
    <row r="27" spans="1:9">
      <c r="A27" s="24"/>
      <c r="B27" s="25"/>
    </row>
    <row r="28" spans="1:9" ht="16.5" thickBot="1">
      <c r="A28" s="26" t="s">
        <v>13</v>
      </c>
      <c r="B28" s="27">
        <f>-((I20-B17)/(I20-I23)*($K$4-$K$5))+$K$4</f>
        <v>34.542927453974777</v>
      </c>
    </row>
    <row r="30" spans="1:9" ht="19.5" thickBot="1">
      <c r="A30" s="8" t="s">
        <v>4</v>
      </c>
    </row>
    <row r="31" spans="1:9" ht="16.5" thickBot="1">
      <c r="A31" s="3" t="s">
        <v>1</v>
      </c>
      <c r="B31" s="4">
        <v>0</v>
      </c>
      <c r="C31" s="4">
        <v>1</v>
      </c>
      <c r="D31" s="4">
        <v>2</v>
      </c>
      <c r="E31" s="4">
        <v>3</v>
      </c>
      <c r="F31" s="4">
        <v>4</v>
      </c>
      <c r="G31" s="4">
        <v>5</v>
      </c>
      <c r="H31" s="39"/>
      <c r="I31" s="40"/>
    </row>
    <row r="32" spans="1:9" ht="32.25" outlineLevel="1" thickBot="1">
      <c r="A32" s="5" t="s">
        <v>2</v>
      </c>
      <c r="B32" s="6">
        <f>$B$11</f>
        <v>1200</v>
      </c>
      <c r="C32" s="6"/>
      <c r="D32" s="6"/>
      <c r="E32" s="6"/>
      <c r="F32" s="6"/>
      <c r="G32" s="6"/>
      <c r="H32" s="39"/>
      <c r="I32" s="40"/>
    </row>
    <row r="33" spans="1:9" ht="32.25" outlineLevel="1" thickBot="1">
      <c r="A33" s="5" t="s">
        <v>3</v>
      </c>
      <c r="B33" s="6"/>
      <c r="C33" s="6">
        <f>C12</f>
        <v>1000</v>
      </c>
      <c r="D33" s="9">
        <f>D12</f>
        <v>900</v>
      </c>
      <c r="E33" s="6">
        <f>E12</f>
        <v>800</v>
      </c>
      <c r="F33" s="6">
        <f>F12</f>
        <v>700</v>
      </c>
      <c r="G33" s="6">
        <f>G12</f>
        <v>600</v>
      </c>
      <c r="H33" s="39"/>
      <c r="I33" s="40"/>
    </row>
    <row r="34" spans="1:9" ht="48" outlineLevel="1" thickBot="1">
      <c r="A34" s="10" t="s">
        <v>44</v>
      </c>
      <c r="B34" s="6"/>
      <c r="C34" s="15">
        <f>1/((1+$N$4)^C$16)</f>
        <v>0.9009009009009008</v>
      </c>
      <c r="D34" s="15">
        <f t="shared" ref="D34:G34" si="6">1/((1+$N$4)^D$16)</f>
        <v>0.8116224332440547</v>
      </c>
      <c r="E34" s="15">
        <f t="shared" si="6"/>
        <v>0.73119138130095018</v>
      </c>
      <c r="F34" s="15">
        <f t="shared" si="6"/>
        <v>0.65873097414500015</v>
      </c>
      <c r="G34" s="15">
        <f>1/((1+$N$4)^G$16)</f>
        <v>0.5934513280585586</v>
      </c>
      <c r="H34" s="39"/>
      <c r="I34" s="40"/>
    </row>
    <row r="35" spans="1:9" ht="32.25" outlineLevel="1" thickBot="1">
      <c r="A35" s="10" t="s">
        <v>6</v>
      </c>
      <c r="B35" s="6">
        <v>0</v>
      </c>
      <c r="C35" s="16">
        <f>C33*C34</f>
        <v>900.90090090090075</v>
      </c>
      <c r="D35" s="16">
        <f t="shared" ref="D35:F35" si="7">D33*D34</f>
        <v>730.46018991964922</v>
      </c>
      <c r="E35" s="16">
        <f t="shared" si="7"/>
        <v>584.95310504076019</v>
      </c>
      <c r="F35" s="16">
        <f t="shared" si="7"/>
        <v>461.11168190150011</v>
      </c>
      <c r="G35" s="16">
        <f t="shared" ref="G35" si="8">G33*G34</f>
        <v>356.07079683513518</v>
      </c>
      <c r="H35" s="11" t="s">
        <v>10</v>
      </c>
      <c r="I35" s="17">
        <f>SUM(B35:G35)</f>
        <v>3033.4966745979459</v>
      </c>
    </row>
    <row r="36" spans="1:9" ht="63.75" outlineLevel="1" thickBot="1">
      <c r="A36" s="10" t="s">
        <v>14</v>
      </c>
      <c r="B36" s="6">
        <f>-B32+B33</f>
        <v>-1200</v>
      </c>
      <c r="C36" s="16">
        <f>B36+C35</f>
        <v>-299.09909909909925</v>
      </c>
      <c r="D36" s="16">
        <f t="shared" ref="D36:G36" si="9">C36+D35</f>
        <v>431.36109082054998</v>
      </c>
      <c r="E36" s="16">
        <f t="shared" si="9"/>
        <v>1016.3141958613102</v>
      </c>
      <c r="F36" s="16">
        <f t="shared" si="9"/>
        <v>1477.4258777628102</v>
      </c>
      <c r="G36" s="16">
        <f t="shared" si="9"/>
        <v>1833.4966745979455</v>
      </c>
      <c r="H36" s="39"/>
      <c r="I36" s="40"/>
    </row>
    <row r="37" spans="1:9" ht="48" outlineLevel="1" thickBot="1">
      <c r="A37" s="10" t="s">
        <v>43</v>
      </c>
      <c r="B37" s="6"/>
      <c r="C37" s="15">
        <f>1/((1+$N$5)^C$16)</f>
        <v>0.86206896551724144</v>
      </c>
      <c r="D37" s="15">
        <f t="shared" ref="D37:G37" si="10">1/((1+$N$5)^D$16)</f>
        <v>0.74316290130796681</v>
      </c>
      <c r="E37" s="15">
        <f t="shared" si="10"/>
        <v>0.64065767354135073</v>
      </c>
      <c r="F37" s="15">
        <f t="shared" si="10"/>
        <v>0.5522910978804747</v>
      </c>
      <c r="G37" s="15">
        <f>1/((1+$N$5)^G$16)</f>
        <v>0.47611301541420237</v>
      </c>
      <c r="H37" s="41"/>
      <c r="I37" s="42"/>
    </row>
    <row r="38" spans="1:9" ht="32.25" outlineLevel="1" thickBot="1">
      <c r="A38" s="10" t="s">
        <v>15</v>
      </c>
      <c r="B38" s="6">
        <v>0</v>
      </c>
      <c r="C38" s="16">
        <f>C33*C37</f>
        <v>862.06896551724139</v>
      </c>
      <c r="D38" s="16">
        <f t="shared" ref="D38:F38" si="11">D33*D37</f>
        <v>668.84661117717008</v>
      </c>
      <c r="E38" s="16">
        <f t="shared" si="11"/>
        <v>512.52613883308061</v>
      </c>
      <c r="F38" s="16">
        <f t="shared" si="11"/>
        <v>386.60376851633231</v>
      </c>
      <c r="G38" s="16">
        <f t="shared" ref="G38" si="12">G33*G37</f>
        <v>285.66780924852139</v>
      </c>
      <c r="H38" s="11" t="s">
        <v>10</v>
      </c>
      <c r="I38" s="17">
        <f>SUM(B38:G38)</f>
        <v>2715.7132932923455</v>
      </c>
    </row>
    <row r="39" spans="1:9" ht="63.75" outlineLevel="1" thickBot="1">
      <c r="A39" s="10" t="s">
        <v>16</v>
      </c>
      <c r="B39" s="6">
        <f>-B32</f>
        <v>-1200</v>
      </c>
      <c r="C39" s="16">
        <f>B39+C38</f>
        <v>-337.93103448275861</v>
      </c>
      <c r="D39" s="16">
        <f t="shared" ref="D39:G39" si="13">C39+D38</f>
        <v>330.91557669441147</v>
      </c>
      <c r="E39" s="16">
        <f t="shared" si="13"/>
        <v>843.44171552749208</v>
      </c>
      <c r="F39" s="16">
        <f t="shared" si="13"/>
        <v>1230.0454840438244</v>
      </c>
      <c r="G39" s="16">
        <f t="shared" si="13"/>
        <v>1515.713293292346</v>
      </c>
      <c r="H39" s="43"/>
      <c r="I39" s="44"/>
    </row>
    <row r="40" spans="1:9" ht="15.75" thickBot="1"/>
    <row r="41" spans="1:9">
      <c r="A41" s="22" t="str">
        <f>"("&amp;ROUND(I35,0)&amp;"-"&amp;ROUND(B32,0)&amp;")/("&amp;ROUND(I35,0)&amp;"-"&amp;ROUND(I38,0)&amp;")=("&amp;$K$4&amp;"-("&amp;$K$4&amp;"+X)/("&amp;"("&amp;$K$4&amp;"-"&amp;$K$5&amp;")"</f>
        <v>(3033-1200)/(3033-2716)=(11-(11+X)/((11-16)</v>
      </c>
      <c r="B41" s="23"/>
    </row>
    <row r="42" spans="1:9">
      <c r="A42" s="24"/>
      <c r="B42" s="25"/>
    </row>
    <row r="43" spans="1:9" ht="16.5" thickBot="1">
      <c r="A43" s="26" t="s">
        <v>13</v>
      </c>
      <c r="B43" s="28">
        <f>-((I35-B32)/(I35-I38)*($O$4-$O$5))+$O$4</f>
        <v>39.848215206614924</v>
      </c>
    </row>
    <row r="46" spans="1:9">
      <c r="A46" s="45" t="s">
        <v>19</v>
      </c>
      <c r="B46" s="45"/>
      <c r="C46" s="45"/>
      <c r="D46" s="45"/>
      <c r="E46" s="45"/>
      <c r="F46" s="45"/>
      <c r="G46" s="45"/>
      <c r="H46" s="45"/>
    </row>
    <row r="47" spans="1:9">
      <c r="A47" s="45"/>
      <c r="B47" s="45"/>
      <c r="C47" s="45"/>
      <c r="D47" s="45"/>
      <c r="E47" s="45"/>
      <c r="F47" s="45"/>
      <c r="G47" s="45"/>
      <c r="H47" s="45"/>
    </row>
    <row r="48" spans="1:9">
      <c r="A48" s="45"/>
      <c r="B48" s="45"/>
      <c r="C48" s="45"/>
      <c r="D48" s="45"/>
      <c r="E48" s="45"/>
      <c r="F48" s="45"/>
      <c r="G48" s="45"/>
      <c r="H48" s="45"/>
    </row>
    <row r="49" spans="1:8">
      <c r="A49" s="45"/>
      <c r="B49" s="45"/>
      <c r="C49" s="45"/>
      <c r="D49" s="45"/>
      <c r="E49" s="45"/>
      <c r="F49" s="45"/>
      <c r="G49" s="45"/>
      <c r="H49" s="45"/>
    </row>
    <row r="51" spans="1:8" ht="30">
      <c r="A51" s="29" t="s">
        <v>20</v>
      </c>
    </row>
    <row r="52" spans="1:8" ht="20.25">
      <c r="A52" s="30" t="s">
        <v>21</v>
      </c>
      <c r="B52" s="49">
        <f>2+ABS($D$21)/$E$18</f>
        <v>2.1141546952357766</v>
      </c>
      <c r="C52" s="49"/>
      <c r="D52" s="49"/>
    </row>
    <row r="53" spans="1:8" ht="20.25">
      <c r="A53" s="30" t="s">
        <v>22</v>
      </c>
      <c r="B53" s="49">
        <f>1+ABS($C$36)/$D$33</f>
        <v>1.3323323323323324</v>
      </c>
      <c r="C53" s="49"/>
      <c r="D53" s="49"/>
      <c r="E53" t="s">
        <v>41</v>
      </c>
    </row>
    <row r="55" spans="1:8" ht="30">
      <c r="A55" s="29" t="s">
        <v>23</v>
      </c>
      <c r="B55" s="31"/>
    </row>
    <row r="56" spans="1:8" ht="20.25">
      <c r="A56" s="30" t="s">
        <v>21</v>
      </c>
      <c r="B56" s="32">
        <f>1+ABS((-B17+C18)/D18)</f>
        <v>1.8571428571428572</v>
      </c>
      <c r="C56" t="s">
        <v>24</v>
      </c>
    </row>
    <row r="57" spans="1:8" ht="20.25">
      <c r="A57" s="30" t="s">
        <v>22</v>
      </c>
      <c r="B57" s="32">
        <f>1+ABS((-B32+C33)/D33)</f>
        <v>1.2222222222222223</v>
      </c>
      <c r="C57" t="s">
        <v>24</v>
      </c>
      <c r="D57" t="s">
        <v>41</v>
      </c>
    </row>
    <row r="59" spans="1:8" ht="15.75">
      <c r="A59" s="47" t="s">
        <v>25</v>
      </c>
      <c r="B59" s="47"/>
      <c r="C59" s="47"/>
      <c r="D59" s="47"/>
      <c r="E59" s="47"/>
      <c r="F59" s="47"/>
      <c r="G59" s="47"/>
      <c r="H59" s="47"/>
    </row>
    <row r="61" spans="1:8" ht="15.75">
      <c r="A61" s="33" t="s">
        <v>26</v>
      </c>
    </row>
    <row r="62" spans="1:8">
      <c r="A62" s="34" t="s">
        <v>27</v>
      </c>
      <c r="B62" s="35">
        <f>-$B$17+SUM($C$18:$G$18)</f>
        <v>2800</v>
      </c>
    </row>
    <row r="63" spans="1:8">
      <c r="A63" s="34" t="s">
        <v>28</v>
      </c>
      <c r="B63" s="35">
        <f>-$B$32+SUM(C33:$G$33)</f>
        <v>2800</v>
      </c>
    </row>
    <row r="65" spans="1:7">
      <c r="A65" s="34" t="s">
        <v>29</v>
      </c>
      <c r="B65" s="38">
        <f>-$B$17+SUM($C$20:$G$20)</f>
        <v>1679.9385536411974</v>
      </c>
      <c r="C65" t="s">
        <v>31</v>
      </c>
    </row>
    <row r="66" spans="1:7">
      <c r="A66" s="34" t="s">
        <v>30</v>
      </c>
      <c r="B66" s="38">
        <f>-$B$32+SUM($C$35:$G$35)</f>
        <v>1833.4966745979459</v>
      </c>
      <c r="C66" t="s">
        <v>31</v>
      </c>
      <c r="D66" t="s">
        <v>41</v>
      </c>
    </row>
    <row r="68" spans="1:7">
      <c r="A68" s="34" t="s">
        <v>32</v>
      </c>
      <c r="B68" s="38">
        <f>-$B$17+SUM($C$23:$G$23)</f>
        <v>1323.156552565632</v>
      </c>
      <c r="C68" t="s">
        <v>31</v>
      </c>
    </row>
    <row r="69" spans="1:7">
      <c r="A69" s="34" t="s">
        <v>33</v>
      </c>
      <c r="B69" s="38">
        <f>-$B$32+SUM($C$38:$G$38)</f>
        <v>1515.7132932923455</v>
      </c>
      <c r="C69" t="s">
        <v>31</v>
      </c>
      <c r="D69" t="s">
        <v>41</v>
      </c>
    </row>
    <row r="71" spans="1:7">
      <c r="A71" s="34" t="s">
        <v>34</v>
      </c>
      <c r="B71" s="37">
        <f>SUM($C$20:$G$20)/$B$17</f>
        <v>2.3999487947009976</v>
      </c>
    </row>
    <row r="72" spans="1:7">
      <c r="A72" s="34" t="s">
        <v>35</v>
      </c>
      <c r="B72" s="37">
        <f>SUM($C$35:$G$35)/$B$32</f>
        <v>2.5279138954982883</v>
      </c>
      <c r="D72" t="s">
        <v>41</v>
      </c>
    </row>
    <row r="74" spans="1:7">
      <c r="A74" s="34" t="s">
        <v>36</v>
      </c>
      <c r="B74" s="36">
        <f>SUM($C$23:$G$23)/$B$17</f>
        <v>2.1026304604713602</v>
      </c>
    </row>
    <row r="75" spans="1:7">
      <c r="A75" s="34" t="s">
        <v>37</v>
      </c>
      <c r="B75" s="36">
        <f>SUM($C$38:$G$38)/$B$32</f>
        <v>2.2630944110769544</v>
      </c>
      <c r="D75" t="s">
        <v>40</v>
      </c>
    </row>
    <row r="77" spans="1:7">
      <c r="A77" s="48" t="s">
        <v>38</v>
      </c>
      <c r="B77" s="48"/>
      <c r="C77" s="48"/>
      <c r="D77" s="48"/>
      <c r="E77" s="48"/>
      <c r="F77" s="48"/>
      <c r="G77" s="48"/>
    </row>
    <row r="78" spans="1:7">
      <c r="A78" s="48"/>
      <c r="B78" s="48"/>
      <c r="C78" s="48"/>
      <c r="D78" s="48"/>
      <c r="E78" s="48"/>
      <c r="F78" s="48"/>
      <c r="G78" s="48"/>
    </row>
    <row r="79" spans="1:7">
      <c r="A79" s="48"/>
      <c r="B79" s="48"/>
      <c r="C79" s="48"/>
      <c r="D79" s="48"/>
      <c r="E79" s="48"/>
      <c r="F79" s="48"/>
      <c r="G79" s="48"/>
    </row>
    <row r="80" spans="1:7">
      <c r="A80" s="48"/>
      <c r="B80" s="48"/>
      <c r="C80" s="48"/>
      <c r="D80" s="48"/>
      <c r="E80" s="48"/>
      <c r="F80" s="48"/>
      <c r="G80" s="48"/>
    </row>
    <row r="81" spans="1:7">
      <c r="A81" s="48"/>
      <c r="B81" s="48"/>
      <c r="C81" s="48"/>
      <c r="D81" s="48"/>
      <c r="E81" s="48"/>
      <c r="F81" s="48"/>
      <c r="G81" s="48"/>
    </row>
  </sheetData>
  <mergeCells count="20">
    <mergeCell ref="H34:I34"/>
    <mergeCell ref="A2:K2"/>
    <mergeCell ref="H16:I16"/>
    <mergeCell ref="H17:I17"/>
    <mergeCell ref="H18:I18"/>
    <mergeCell ref="H19:I19"/>
    <mergeCell ref="H21:I21"/>
    <mergeCell ref="H22:I22"/>
    <mergeCell ref="H24:I24"/>
    <mergeCell ref="H31:I31"/>
    <mergeCell ref="H32:I32"/>
    <mergeCell ref="H33:I33"/>
    <mergeCell ref="A59:H59"/>
    <mergeCell ref="A77:G81"/>
    <mergeCell ref="H36:I36"/>
    <mergeCell ref="H37:I37"/>
    <mergeCell ref="H39:I39"/>
    <mergeCell ref="A46:H49"/>
    <mergeCell ref="B52:D52"/>
    <mergeCell ref="B53:D5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ЗАДАНИЕ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2020-07-06T21:43:13Z</dcterms:modified>
</cp:coreProperties>
</file>